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ing 2024 - 2025\Provost Office\CTIS 186\Exams\"/>
    </mc:Choice>
  </mc:AlternateContent>
  <xr:revisionPtr revIDLastSave="0" documentId="13_ncr:1_{8E44CC9D-D6C6-4AC2-9BA0-C110FAB31A65}" xr6:coauthVersionLast="47" xr6:coauthVersionMax="47" xr10:uidLastSave="{00000000-0000-0000-0000-000000000000}"/>
  <bookViews>
    <workbookView xWindow="-120" yWindow="-120" windowWidth="29040" windowHeight="15840" xr2:uid="{01B79590-0B0C-4005-8B51-BD65B46E2B58}"/>
  </bookViews>
  <sheets>
    <sheet name="GDP vs. Population" sheetId="2" r:id="rId1"/>
    <sheet name="Chart" sheetId="3" r:id="rId2"/>
    <sheet name="Statistics" sheetId="1" r:id="rId3"/>
  </sheets>
  <definedNames>
    <definedName name="_xlnm.Print_Area" localSheetId="1">Chart!$B$2:$O$24</definedName>
    <definedName name="_xlnm.Print_Area" localSheetId="0">'GDP vs. Population'!$A$1:$H$55</definedName>
    <definedName name="_xlnm.Print_Area" localSheetId="2">GDP[#All]</definedName>
    <definedName name="_xlnm.Print_Titles" localSheetId="0">'GDP vs. Population'!$1:$4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6" i="1"/>
  <c r="E21" i="1"/>
  <c r="E5" i="1"/>
  <c r="E2" i="1"/>
  <c r="E17" i="1"/>
  <c r="E22" i="1"/>
  <c r="E15" i="1"/>
  <c r="E6" i="1"/>
  <c r="E12" i="1"/>
  <c r="E10" i="1"/>
  <c r="E9" i="1"/>
  <c r="E3" i="1"/>
  <c r="E13" i="1"/>
  <c r="E11" i="1"/>
  <c r="E14" i="1"/>
  <c r="E19" i="1"/>
  <c r="E7" i="1"/>
  <c r="E4" i="1"/>
  <c r="E8" i="1"/>
  <c r="E20" i="1"/>
  <c r="E18" i="1"/>
  <c r="E23" i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6" i="2"/>
  <c r="H7" i="2"/>
  <c r="H8" i="2"/>
  <c r="H9" i="2"/>
  <c r="H10" i="2"/>
  <c r="H11" i="2"/>
  <c r="H12" i="2"/>
  <c r="H5" i="2"/>
  <c r="F55" i="2" l="1"/>
  <c r="D52" i="2"/>
  <c r="E52" i="2"/>
  <c r="F52" i="2"/>
  <c r="D53" i="2"/>
  <c r="E53" i="2"/>
  <c r="F53" i="2"/>
  <c r="C53" i="2"/>
  <c r="C52" i="2"/>
  <c r="D51" i="2"/>
  <c r="E51" i="2"/>
  <c r="F51" i="2"/>
  <c r="C51" i="2"/>
  <c r="F50" i="2"/>
  <c r="D50" i="2"/>
  <c r="E50" i="2"/>
  <c r="C50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4" i="2"/>
  <c r="F46" i="2"/>
  <c r="F48" i="2"/>
  <c r="F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" i="2"/>
</calcChain>
</file>

<file path=xl/sharedStrings.xml><?xml version="1.0" encoding="utf-8"?>
<sst xmlns="http://schemas.openxmlformats.org/spreadsheetml/2006/main" count="106" uniqueCount="38">
  <si>
    <t>Algeria</t>
  </si>
  <si>
    <t>Arab World</t>
  </si>
  <si>
    <t>Bahrain</t>
  </si>
  <si>
    <t>Djibouti</t>
  </si>
  <si>
    <t>Egypt, Arab Rep.</t>
  </si>
  <si>
    <t>Europe &amp; Central Asia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</si>
  <si>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</si>
  <si>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</si>
  <si>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</si>
  <si>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</si>
  <si>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</si>
  <si>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</si>
  <si>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</si>
  <si>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</si>
  <si>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</si>
  <si>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</si>
  <si>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Sudan</t>
  </si>
  <si>
    <t>Syrian Arab Republic</t>
  </si>
  <si>
    <t>Tunisia</t>
  </si>
  <si>
    <t>Turkiye</t>
  </si>
  <si>
    <t>United Arab Emirates</t>
  </si>
  <si>
    <t>World</t>
  </si>
  <si>
    <t>Country</t>
  </si>
  <si>
    <t>Year</t>
  </si>
  <si>
    <t>GDP (in USD)</t>
  </si>
  <si>
    <t>Population</t>
  </si>
  <si>
    <t>Country's / Region's Comparative GDP Per Capita</t>
  </si>
  <si>
    <t>GDP Per Capita (in USD)</t>
  </si>
  <si>
    <t>GDP Per Capita % Change</t>
  </si>
  <si>
    <t xml:space="preserve"> </t>
  </si>
  <si>
    <t>Average</t>
  </si>
  <si>
    <t>Standard Deviation</t>
  </si>
  <si>
    <t>Median</t>
  </si>
  <si>
    <t>Range</t>
  </si>
  <si>
    <t>Number of Countries / Regions where GDP Per Capita % Change is greater than 0 % (2016)</t>
  </si>
  <si>
    <t>Population &gt;= 35 million?</t>
  </si>
  <si>
    <t>Portion of GDP (World)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</si>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</sst>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50"/>
      <name val="Verdana Pro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164" fontId="2" fillId="3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3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3" fontId="3" fillId="0" borderId="5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3" fontId="3" fillId="0" borderId="8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/>
        <i val="0"/>
      </font>
      <fill>
        <patternFill>
          <bgColor rgb="FFFF0000"/>
        </patternFill>
      </fill>
      <border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Verdana Pro Cond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GDP Per Capita in various Regions / Countries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F64-4447-AD55-EFC01DDEC36A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F64-4447-AD55-EFC01DDEC36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F64-4447-AD55-EFC01DDEC36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F64-4447-AD55-EFC01DDEC36A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F64-4447-AD55-EFC01DDEC36A}"/>
              </c:ext>
            </c:extLst>
          </c:dPt>
          <c:cat>
            <c:strRef>
              <c:f>('GDP vs. Population'!$B$8,'GDP vs. Population'!$B$16,'GDP vs. Population'!$B$42,'GDP vs. Population'!$B$44,'GDP vs. Population'!$B$48)</c:f>
              <c:strCache>
                <c:ptCount val="5"/>
                <c:pt idx="0">
                  <c:v>Arab World</c:v>
                </c:pt>
                <c:pt idx="1">
                  <c:v>Europe &amp; Central Asia</c:v>
                </c:pt>
                <c:pt idx="2">
                  <c:v>Tunisia</c:v>
                </c:pt>
                <c:pt idx="3">
                  <c:v>Turkiye</c:v>
                </c:pt>
                <c:pt idx="4">
                  <c:v>World</c:v>
                </c:pt>
              </c:strCache>
            </c:strRef>
          </c:cat>
          <c:val>
            <c:numRef>
              <c:f>('GDP vs. Population'!$E$8,'GDP vs. Population'!$E$16,'GDP vs. Population'!$E$42,'GDP vs. Population'!$E$44,'GDP vs. Population'!$E$48)</c:f>
              <c:numCache>
                <c:formatCode>#,##0.00</c:formatCode>
                <c:ptCount val="5"/>
                <c:pt idx="0">
                  <c:v>5957.0598365932537</c:v>
                </c:pt>
                <c:pt idx="1">
                  <c:v>22476.266879833191</c:v>
                </c:pt>
                <c:pt idx="2">
                  <c:v>3847.8035444880866</c:v>
                </c:pt>
                <c:pt idx="3">
                  <c:v>10970.045894886165</c:v>
                </c:pt>
                <c:pt idx="4">
                  <c:v>10188.260064837996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4-4447-AD55-EFC01DDE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0845024"/>
        <c:axId val="2100843360"/>
        <c:axId val="0"/>
      </c:bar3DChart>
      <c:catAx>
        <c:axId val="21008450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 / Country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00843360"/>
        <c:crosses val="autoZero"/>
        <c:auto val="1"/>
        <c:lblAlgn val="ctr"/>
        <c:lblOffset val="100"/>
        <c:noMultiLvlLbl val="0"/>
      </c:catAx>
      <c:valAx>
        <c:axId val="2100843360"/>
        <c:scaling>
          <c:orientation val="minMax"/>
          <c:min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Per Capita (in USD)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224440827578117"/>
              <c:y val="0.93124363802350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0084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14</xdr:col>
      <xdr:colOff>600074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26B749-1399-4CAC-97E6-12F3CE0E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BAD1C0-8861-4847-8D5A-E46008C8E9AA}" name="GDP" displayName="GDP" ref="A1:E24" totalsRowCount="1" headerRowDxfId="11">
  <autoFilter ref="A1:E23" xr:uid="{1ABAD1C0-8861-4847-8D5A-E46008C8E9AA}"/>
  <sortState xmlns:xlrd2="http://schemas.microsoft.com/office/spreadsheetml/2017/richdata2" ref="A2:E23">
    <sortCondition ref="E1:E23"/>
  </sortState>
  <tableColumns count="5">
    <tableColumn id="1" xr3:uid="{3DBAA2AA-77D4-49C8-A3B1-D68494FA60D4}" name="Year" totalsRowLabel="Total" dataDxfId="10" totalsRowDxfId="9"/>
    <tableColumn id="2" xr3:uid="{E0E415A2-8B6F-4937-94B2-25C42C046211}" name="Country" dataDxfId="8" totalsRowDxfId="7"/>
    <tableColumn id="3" xr3:uid="{3A903FD1-D669-47FA-AB61-E438716ADA7F}" name="GDP (in USD)" dataDxfId="6" totalsRowDxfId="5"/>
    <tableColumn id="4" xr3:uid="{91878A6A-18CB-490B-B055-6F0821CD5A4C}" name="Population" dataDxfId="4" totalsRowDxfId="3"/>
    <tableColumn id="5" xr3:uid="{FDA75F49-7D12-45C7-93FE-8B43AA80E636}" name="Portion of GDP (World)" totalsRowFunction="custom" dataDxfId="2" totalsRowDxfId="1">
      <calculatedColumnFormula>GDP[[#This Row],[GDP (in USD)]]/$C$23</calculatedColumnFormula>
      <totalsRowFormula>SUBTOTAL(107,GDP[Population])</totalsRow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6E26-9262-406C-8B20-EF86FE362E91}">
  <sheetPr>
    <pageSetUpPr fitToPage="1"/>
  </sheetPr>
  <dimension ref="A1:H55"/>
  <sheetViews>
    <sheetView tabSelected="1" zoomScale="96" zoomScaleNormal="96" workbookViewId="0">
      <selection activeCell="A5" sqref="A5"/>
    </sheetView>
  </sheetViews>
  <sheetFormatPr defaultColWidth="20.7109375" defaultRowHeight="19.899999999999999" customHeight="1" x14ac:dyDescent="0.25"/>
  <cols>
    <col min="1" max="1" width="20.7109375" style="1" customWidth="1"/>
    <col min="2" max="2" width="20.7109375" style="2"/>
    <col min="3" max="4" width="20.7109375" style="1" customWidth="1"/>
    <col min="5" max="6" width="20.7109375" style="2"/>
    <col min="7" max="7" width="5.7109375" style="2" customWidth="1"/>
    <col min="8" max="8" width="30.7109375" style="2" customWidth="1"/>
    <col min="9" max="16384" width="20.7109375" style="2"/>
  </cols>
  <sheetData>
    <row r="1" spans="1:8" ht="19.899999999999999" customHeight="1" thickTop="1" thickBot="1" x14ac:dyDescent="0.35">
      <c r="A1" s="31" t="s">
        <v>26</v>
      </c>
      <c r="B1" s="32"/>
      <c r="C1" s="32"/>
      <c r="D1" s="32"/>
      <c r="E1" s="32"/>
      <c r="F1" s="33"/>
    </row>
    <row r="2" spans="1:8" ht="19.899999999999999" customHeight="1" thickTop="1" thickBot="1" x14ac:dyDescent="0.3"/>
    <row r="3" spans="1:8" ht="19.899999999999999" customHeight="1" thickTop="1" x14ac:dyDescent="0.25">
      <c r="A3" s="41" t="s">
        <v>23</v>
      </c>
      <c r="B3" s="34" t="s">
        <v>22</v>
      </c>
      <c r="C3" s="34" t="s">
        <v>24</v>
      </c>
      <c r="D3" s="34" t="s">
        <v>25</v>
      </c>
      <c r="E3" s="34" t="s">
        <v>27</v>
      </c>
      <c r="F3" s="36" t="s">
        <v>28</v>
      </c>
      <c r="H3" s="39" t="s">
        <v>35</v>
      </c>
    </row>
    <row r="4" spans="1:8" ht="19.899999999999999" customHeight="1" x14ac:dyDescent="0.25">
      <c r="A4" s="42"/>
      <c r="B4" s="43"/>
      <c r="C4" s="43"/>
      <c r="D4" s="43"/>
      <c r="E4" s="35"/>
      <c r="F4" s="37"/>
      <c r="H4" s="40"/>
    </row>
    <row r="5" spans="1:8" ht="19.899999999999999" customHeight="1" x14ac:dyDescent="0.25">
      <c r="A5" s="6">
        <v>2015</v>
      </c>
      <c r="B5" s="7" t="s">
        <v>0</v>
      </c>
      <c r="C5" s="8">
        <v>187493855609.34464</v>
      </c>
      <c r="D5" s="8">
        <v>40019529</v>
      </c>
      <c r="E5" s="9">
        <f>C5/D5</f>
        <v>4685.0590272900172</v>
      </c>
      <c r="F5" s="10"/>
      <c r="H5" s="27" t="str">
        <f>IF(D5&gt;=35000000,"YES","NO")</f>
        <v>YES</v>
      </c>
    </row>
    <row r="6" spans="1:8" ht="19.899999999999999" customHeight="1" x14ac:dyDescent="0.25">
      <c r="A6" s="6">
        <v>2016</v>
      </c>
      <c r="B6" s="7" t="s">
        <v>0</v>
      </c>
      <c r="C6" s="8">
        <v>180763839522.15082</v>
      </c>
      <c r="D6" s="8">
        <v>40850721</v>
      </c>
      <c r="E6" s="9">
        <f t="shared" ref="E6:E48" si="0">C6/D6</f>
        <v>4424.9852902755574</v>
      </c>
      <c r="F6" s="11">
        <f>(E6-E5)/E5</f>
        <v>-5.5511304233213564E-2</v>
      </c>
      <c r="H6" s="27" t="str">
        <f t="shared" ref="H6:H48" si="1">IF(D6&gt;=35000000,"YES","NO")</f>
        <v>YES</v>
      </c>
    </row>
    <row r="7" spans="1:8" ht="19.899999999999999" customHeight="1" x14ac:dyDescent="0.25">
      <c r="A7" s="6">
        <v>2015</v>
      </c>
      <c r="B7" s="7" t="s">
        <v>1</v>
      </c>
      <c r="C7" s="8">
        <v>2544700996740.792</v>
      </c>
      <c r="D7" s="8">
        <v>410190679</v>
      </c>
      <c r="E7" s="9">
        <f t="shared" si="0"/>
        <v>6203.7026364043541</v>
      </c>
      <c r="F7" s="12" t="s">
        <v>29</v>
      </c>
      <c r="H7" s="27" t="str">
        <f t="shared" si="1"/>
        <v>YES</v>
      </c>
    </row>
    <row r="8" spans="1:8" ht="19.899999999999999" customHeight="1" x14ac:dyDescent="0.25">
      <c r="A8" s="6">
        <v>2016</v>
      </c>
      <c r="B8" s="7" t="s">
        <v>1</v>
      </c>
      <c r="C8" s="8">
        <v>2500823407237.9448</v>
      </c>
      <c r="D8" s="8">
        <v>419808341</v>
      </c>
      <c r="E8" s="9">
        <f t="shared" si="0"/>
        <v>5957.0598365932537</v>
      </c>
      <c r="F8" s="11">
        <f t="shared" ref="F8:F48" si="2">(E8-E7)/E7</f>
        <v>-3.9757353675168042E-2</v>
      </c>
      <c r="H8" s="27" t="str">
        <f t="shared" si="1"/>
        <v>YES</v>
      </c>
    </row>
    <row r="9" spans="1:8" ht="19.899999999999999" customHeight="1" x14ac:dyDescent="0.25">
      <c r="A9" s="6">
        <v>2015</v>
      </c>
      <c r="B9" s="7" t="s">
        <v>2</v>
      </c>
      <c r="C9" s="8">
        <v>32523297872.340424</v>
      </c>
      <c r="D9" s="8">
        <v>1370322</v>
      </c>
      <c r="E9" s="9">
        <f t="shared" si="0"/>
        <v>23734.055114301911</v>
      </c>
      <c r="F9" s="12" t="s">
        <v>29</v>
      </c>
      <c r="H9" s="27" t="str">
        <f t="shared" si="1"/>
        <v>NO</v>
      </c>
    </row>
    <row r="10" spans="1:8" ht="19.899999999999999" customHeight="1" x14ac:dyDescent="0.25">
      <c r="A10" s="6">
        <v>2016</v>
      </c>
      <c r="B10" s="7" t="s">
        <v>2</v>
      </c>
      <c r="C10" s="8">
        <v>33884680851.063831</v>
      </c>
      <c r="D10" s="8">
        <v>1423726</v>
      </c>
      <c r="E10" s="9">
        <f t="shared" si="0"/>
        <v>23800.001440631015</v>
      </c>
      <c r="F10" s="11">
        <f t="shared" si="2"/>
        <v>2.7785528436463855E-3</v>
      </c>
      <c r="H10" s="27" t="str">
        <f t="shared" si="1"/>
        <v>NO</v>
      </c>
    </row>
    <row r="11" spans="1:8" ht="19.899999999999999" customHeight="1" x14ac:dyDescent="0.25">
      <c r="A11" s="6">
        <v>2015</v>
      </c>
      <c r="B11" s="7" t="s">
        <v>3</v>
      </c>
      <c r="C11" s="8">
        <v>2424391785.4389744</v>
      </c>
      <c r="D11" s="8">
        <v>1020313</v>
      </c>
      <c r="E11" s="9">
        <f t="shared" si="0"/>
        <v>2376.1255471987265</v>
      </c>
      <c r="F11" s="12" t="s">
        <v>29</v>
      </c>
      <c r="H11" s="27" t="str">
        <f t="shared" si="1"/>
        <v>NO</v>
      </c>
    </row>
    <row r="12" spans="1:8" ht="19.899999999999999" customHeight="1" x14ac:dyDescent="0.25">
      <c r="A12" s="6">
        <v>2016</v>
      </c>
      <c r="B12" s="7" t="s">
        <v>3</v>
      </c>
      <c r="C12" s="8">
        <v>2604955228.7011662</v>
      </c>
      <c r="D12" s="8">
        <v>1037653</v>
      </c>
      <c r="E12" s="9">
        <f t="shared" si="0"/>
        <v>2510.4300076240961</v>
      </c>
      <c r="F12" s="11">
        <f t="shared" si="2"/>
        <v>5.6522459675459685E-2</v>
      </c>
      <c r="H12" s="27" t="str">
        <f t="shared" si="1"/>
        <v>NO</v>
      </c>
    </row>
    <row r="13" spans="1:8" ht="19.899999999999999" customHeight="1" x14ac:dyDescent="0.25">
      <c r="A13" s="6">
        <v>2015</v>
      </c>
      <c r="B13" s="7" t="s">
        <v>4</v>
      </c>
      <c r="C13" s="8">
        <v>329366576819.40698</v>
      </c>
      <c r="D13" s="8">
        <v>99597342</v>
      </c>
      <c r="E13" s="9">
        <f t="shared" si="0"/>
        <v>3306.9815941414076</v>
      </c>
      <c r="F13" s="12" t="s">
        <v>29</v>
      </c>
      <c r="H13" s="27" t="str">
        <f t="shared" si="1"/>
        <v>YES</v>
      </c>
    </row>
    <row r="14" spans="1:8" ht="19.899999999999999" customHeight="1" x14ac:dyDescent="0.25">
      <c r="A14" s="6">
        <v>2016</v>
      </c>
      <c r="B14" s="7" t="s">
        <v>4</v>
      </c>
      <c r="C14" s="8">
        <v>332441717791.41101</v>
      </c>
      <c r="D14" s="8">
        <v>101644589</v>
      </c>
      <c r="E14" s="9">
        <f t="shared" si="0"/>
        <v>3270.6287768196989</v>
      </c>
      <c r="F14" s="11">
        <f t="shared" si="2"/>
        <v>-1.0992748609823149E-2</v>
      </c>
      <c r="H14" s="27" t="str">
        <f t="shared" si="1"/>
        <v>YES</v>
      </c>
    </row>
    <row r="15" spans="1:8" ht="19.899999999999999" customHeight="1" x14ac:dyDescent="0.25">
      <c r="A15" s="6">
        <v>2015</v>
      </c>
      <c r="B15" s="7" t="s">
        <v>5</v>
      </c>
      <c r="C15" s="8">
        <v>20583236057318.344</v>
      </c>
      <c r="D15" s="8">
        <v>908458970.5</v>
      </c>
      <c r="E15" s="9">
        <f t="shared" si="0"/>
        <v>22657.309494109228</v>
      </c>
      <c r="F15" s="12" t="s">
        <v>29</v>
      </c>
      <c r="H15" s="27" t="str">
        <f t="shared" si="1"/>
        <v>YES</v>
      </c>
    </row>
    <row r="16" spans="1:8" ht="19.899999999999999" customHeight="1" x14ac:dyDescent="0.25">
      <c r="A16" s="6">
        <v>2016</v>
      </c>
      <c r="B16" s="7" t="s">
        <v>5</v>
      </c>
      <c r="C16" s="8">
        <v>20511321020005.77</v>
      </c>
      <c r="D16" s="8">
        <v>912576858.5</v>
      </c>
      <c r="E16" s="9">
        <f t="shared" si="0"/>
        <v>22476.266879833191</v>
      </c>
      <c r="F16" s="11">
        <f t="shared" si="2"/>
        <v>-7.9904727577255856E-3</v>
      </c>
      <c r="H16" s="27" t="str">
        <f t="shared" si="1"/>
        <v>YES</v>
      </c>
    </row>
    <row r="17" spans="1:8" ht="19.899999999999999" customHeight="1" x14ac:dyDescent="0.25">
      <c r="A17" s="6">
        <v>2015</v>
      </c>
      <c r="B17" s="7" t="s">
        <v>6</v>
      </c>
      <c r="C17" s="8">
        <v>166774104959.10168</v>
      </c>
      <c r="D17" s="8">
        <v>37560535</v>
      </c>
      <c r="E17" s="9">
        <f t="shared" si="0"/>
        <v>4440.141892523674</v>
      </c>
      <c r="F17" s="12" t="s">
        <v>29</v>
      </c>
      <c r="H17" s="27" t="str">
        <f t="shared" si="1"/>
        <v>YES</v>
      </c>
    </row>
    <row r="18" spans="1:8" ht="19.899999999999999" customHeight="1" x14ac:dyDescent="0.25">
      <c r="A18" s="6">
        <v>2016</v>
      </c>
      <c r="B18" s="7" t="s">
        <v>6</v>
      </c>
      <c r="C18" s="8">
        <v>166743557747.67148</v>
      </c>
      <c r="D18" s="8">
        <v>38469627</v>
      </c>
      <c r="E18" s="9">
        <f t="shared" si="0"/>
        <v>4334.4209640418785</v>
      </c>
      <c r="F18" s="11">
        <f t="shared" si="2"/>
        <v>-2.3810259005417982E-2</v>
      </c>
      <c r="H18" s="27" t="str">
        <f t="shared" si="1"/>
        <v>YES</v>
      </c>
    </row>
    <row r="19" spans="1:8" ht="19.899999999999999" customHeight="1" x14ac:dyDescent="0.25">
      <c r="A19" s="6">
        <v>2015</v>
      </c>
      <c r="B19" s="7" t="s">
        <v>7</v>
      </c>
      <c r="C19" s="8">
        <v>38587017887.323944</v>
      </c>
      <c r="D19" s="8">
        <v>9544729</v>
      </c>
      <c r="E19" s="9">
        <f t="shared" si="0"/>
        <v>4042.756780975546</v>
      </c>
      <c r="F19" s="12" t="s">
        <v>29</v>
      </c>
      <c r="H19" s="27" t="str">
        <f t="shared" si="1"/>
        <v>NO</v>
      </c>
    </row>
    <row r="20" spans="1:8" ht="19.899999999999999" customHeight="1" x14ac:dyDescent="0.25">
      <c r="A20" s="6">
        <v>2016</v>
      </c>
      <c r="B20" s="7" t="s">
        <v>7</v>
      </c>
      <c r="C20" s="8">
        <v>39892551126.760567</v>
      </c>
      <c r="D20" s="8">
        <v>10006367</v>
      </c>
      <c r="E20" s="9">
        <f t="shared" si="0"/>
        <v>3986.7167701085286</v>
      </c>
      <c r="F20" s="11">
        <f t="shared" si="2"/>
        <v>-1.3861830899828339E-2</v>
      </c>
      <c r="H20" s="27" t="str">
        <f t="shared" si="1"/>
        <v>NO</v>
      </c>
    </row>
    <row r="21" spans="1:8" ht="19.899999999999999" customHeight="1" x14ac:dyDescent="0.25">
      <c r="A21" s="6">
        <v>2015</v>
      </c>
      <c r="B21" s="7" t="s">
        <v>8</v>
      </c>
      <c r="C21" s="8">
        <v>114585555830.91621</v>
      </c>
      <c r="D21" s="8">
        <v>3834574</v>
      </c>
      <c r="E21" s="9">
        <f t="shared" si="0"/>
        <v>29882.212686706844</v>
      </c>
      <c r="F21" s="12" t="s">
        <v>29</v>
      </c>
      <c r="H21" s="27" t="str">
        <f t="shared" si="1"/>
        <v>NO</v>
      </c>
    </row>
    <row r="22" spans="1:8" ht="19.899999999999999" customHeight="1" x14ac:dyDescent="0.25">
      <c r="A22" s="6">
        <v>2016</v>
      </c>
      <c r="B22" s="7" t="s">
        <v>8</v>
      </c>
      <c r="C22" s="8">
        <v>109406674087.94653</v>
      </c>
      <c r="D22" s="8">
        <v>4004096</v>
      </c>
      <c r="E22" s="9">
        <f t="shared" si="0"/>
        <v>27323.689064384704</v>
      </c>
      <c r="F22" s="11">
        <f t="shared" si="2"/>
        <v>-8.5620286862502115E-2</v>
      </c>
      <c r="H22" s="27" t="str">
        <f t="shared" si="1"/>
        <v>NO</v>
      </c>
    </row>
    <row r="23" spans="1:8" ht="19.899999999999999" customHeight="1" x14ac:dyDescent="0.25">
      <c r="A23" s="6">
        <v>2015</v>
      </c>
      <c r="B23" s="7" t="s">
        <v>9</v>
      </c>
      <c r="C23" s="8">
        <v>49929337836.815918</v>
      </c>
      <c r="D23" s="8">
        <v>6472469</v>
      </c>
      <c r="E23" s="9">
        <f t="shared" si="0"/>
        <v>7714.1099998804038</v>
      </c>
      <c r="F23" s="12" t="s">
        <v>29</v>
      </c>
      <c r="H23" s="27" t="str">
        <f t="shared" si="1"/>
        <v>NO</v>
      </c>
    </row>
    <row r="24" spans="1:8" ht="19.899999999999999" customHeight="1" x14ac:dyDescent="0.25">
      <c r="A24" s="6">
        <v>2016</v>
      </c>
      <c r="B24" s="7" t="s">
        <v>9</v>
      </c>
      <c r="C24" s="8">
        <v>51147308774.129356</v>
      </c>
      <c r="D24" s="8">
        <v>6323060</v>
      </c>
      <c r="E24" s="9">
        <f t="shared" si="0"/>
        <v>8089.0120881550001</v>
      </c>
      <c r="F24" s="11">
        <f t="shared" si="2"/>
        <v>4.8599525840363776E-2</v>
      </c>
      <c r="H24" s="27" t="str">
        <f t="shared" si="1"/>
        <v>NO</v>
      </c>
    </row>
    <row r="25" spans="1:8" ht="19.899999999999999" customHeight="1" x14ac:dyDescent="0.25">
      <c r="A25" s="6">
        <v>2015</v>
      </c>
      <c r="B25" s="7" t="s">
        <v>10</v>
      </c>
      <c r="C25" s="8">
        <v>48717501321.305237</v>
      </c>
      <c r="D25" s="8">
        <v>6531819</v>
      </c>
      <c r="E25" s="9">
        <f t="shared" si="0"/>
        <v>7458.4891775637443</v>
      </c>
      <c r="F25" s="12" t="s">
        <v>29</v>
      </c>
      <c r="H25" s="27" t="str">
        <f t="shared" si="1"/>
        <v>NO</v>
      </c>
    </row>
    <row r="26" spans="1:8" ht="19.899999999999999" customHeight="1" x14ac:dyDescent="0.25">
      <c r="A26" s="6">
        <v>2016</v>
      </c>
      <c r="B26" s="7" t="s">
        <v>10</v>
      </c>
      <c r="C26" s="8">
        <v>49912073701.298004</v>
      </c>
      <c r="D26" s="8">
        <v>6632126</v>
      </c>
      <c r="E26" s="9">
        <f t="shared" si="0"/>
        <v>7525.8029930821585</v>
      </c>
      <c r="F26" s="11">
        <f t="shared" si="2"/>
        <v>9.0251274642731E-3</v>
      </c>
      <c r="H26" s="27" t="str">
        <f t="shared" si="1"/>
        <v>NO</v>
      </c>
    </row>
    <row r="27" spans="1:8" ht="19.899999999999999" customHeight="1" x14ac:dyDescent="0.25">
      <c r="A27" s="6">
        <v>2015</v>
      </c>
      <c r="B27" s="7" t="s">
        <v>11</v>
      </c>
      <c r="C27" s="8">
        <v>6166863896.6867657</v>
      </c>
      <c r="D27" s="8">
        <v>3965959</v>
      </c>
      <c r="E27" s="9">
        <f t="shared" si="0"/>
        <v>1554.9489787178247</v>
      </c>
      <c r="F27" s="12" t="s">
        <v>29</v>
      </c>
      <c r="H27" s="27" t="str">
        <f t="shared" si="1"/>
        <v>NO</v>
      </c>
    </row>
    <row r="28" spans="1:8" ht="19.899999999999999" customHeight="1" x14ac:dyDescent="0.25">
      <c r="A28" s="6">
        <v>2016</v>
      </c>
      <c r="B28" s="7" t="s">
        <v>11</v>
      </c>
      <c r="C28" s="8">
        <v>6398747592.1318464</v>
      </c>
      <c r="D28" s="8">
        <v>4086657</v>
      </c>
      <c r="E28" s="9">
        <f t="shared" si="0"/>
        <v>1565.7657572269575</v>
      </c>
      <c r="F28" s="11">
        <f t="shared" si="2"/>
        <v>6.9563559043924472E-3</v>
      </c>
      <c r="H28" s="27" t="str">
        <f t="shared" si="1"/>
        <v>NO</v>
      </c>
    </row>
    <row r="29" spans="1:8" ht="19.899999999999999" customHeight="1" x14ac:dyDescent="0.25">
      <c r="A29" s="6">
        <v>2015</v>
      </c>
      <c r="B29" s="7" t="s">
        <v>12</v>
      </c>
      <c r="C29" s="8">
        <v>110413823841.59187</v>
      </c>
      <c r="D29" s="8">
        <v>34607588</v>
      </c>
      <c r="E29" s="9">
        <f t="shared" si="0"/>
        <v>3190.4512918262858</v>
      </c>
      <c r="F29" s="12" t="s">
        <v>29</v>
      </c>
      <c r="H29" s="27" t="str">
        <f t="shared" si="1"/>
        <v>NO</v>
      </c>
    </row>
    <row r="30" spans="1:8" ht="19.899999999999999" customHeight="1" x14ac:dyDescent="0.25">
      <c r="A30" s="6">
        <v>2016</v>
      </c>
      <c r="B30" s="7" t="s">
        <v>12</v>
      </c>
      <c r="C30" s="8">
        <v>111572947004.91748</v>
      </c>
      <c r="D30" s="8">
        <v>35023457</v>
      </c>
      <c r="E30" s="9">
        <f t="shared" si="0"/>
        <v>3185.663454207775</v>
      </c>
      <c r="F30" s="11">
        <f t="shared" si="2"/>
        <v>-1.5006772335866489E-3</v>
      </c>
      <c r="H30" s="27" t="str">
        <f t="shared" si="1"/>
        <v>YES</v>
      </c>
    </row>
    <row r="31" spans="1:8" ht="19.899999999999999" customHeight="1" x14ac:dyDescent="0.25">
      <c r="A31" s="6">
        <v>2015</v>
      </c>
      <c r="B31" s="7" t="s">
        <v>13</v>
      </c>
      <c r="C31" s="8">
        <v>78710793237.97139</v>
      </c>
      <c r="D31" s="8">
        <v>4184895</v>
      </c>
      <c r="E31" s="9">
        <f t="shared" si="0"/>
        <v>18808.307792183889</v>
      </c>
      <c r="F31" s="12" t="s">
        <v>29</v>
      </c>
      <c r="H31" s="27" t="str">
        <f t="shared" si="1"/>
        <v>NO</v>
      </c>
    </row>
    <row r="32" spans="1:8" ht="19.899999999999999" customHeight="1" x14ac:dyDescent="0.25">
      <c r="A32" s="6">
        <v>2016</v>
      </c>
      <c r="B32" s="7" t="s">
        <v>13</v>
      </c>
      <c r="C32" s="8">
        <v>75128738621.586472</v>
      </c>
      <c r="D32" s="8">
        <v>4390877</v>
      </c>
      <c r="E32" s="9">
        <f t="shared" si="0"/>
        <v>17110.189746054482</v>
      </c>
      <c r="F32" s="11">
        <f t="shared" si="2"/>
        <v>-9.0285530463037611E-2</v>
      </c>
      <c r="H32" s="27" t="str">
        <f t="shared" si="1"/>
        <v>NO</v>
      </c>
    </row>
    <row r="33" spans="1:8" ht="19.899999999999999" customHeight="1" x14ac:dyDescent="0.25">
      <c r="A33" s="6">
        <v>2015</v>
      </c>
      <c r="B33" s="7" t="s">
        <v>14</v>
      </c>
      <c r="C33" s="8">
        <v>161739955576.92307</v>
      </c>
      <c r="D33" s="8">
        <v>2344557</v>
      </c>
      <c r="E33" s="9">
        <f t="shared" si="0"/>
        <v>68985.294696150726</v>
      </c>
      <c r="F33" s="12" t="s">
        <v>29</v>
      </c>
      <c r="H33" s="27" t="str">
        <f t="shared" si="1"/>
        <v>NO</v>
      </c>
    </row>
    <row r="34" spans="1:8" ht="19.899999999999999" customHeight="1" x14ac:dyDescent="0.25">
      <c r="A34" s="6">
        <v>2016</v>
      </c>
      <c r="B34" s="7" t="s">
        <v>14</v>
      </c>
      <c r="C34" s="8">
        <v>151732181868.13187</v>
      </c>
      <c r="D34" s="8">
        <v>2477113</v>
      </c>
      <c r="E34" s="9">
        <f t="shared" si="0"/>
        <v>61253.637548279738</v>
      </c>
      <c r="F34" s="11">
        <f t="shared" si="2"/>
        <v>-0.11207688800816855</v>
      </c>
      <c r="H34" s="27" t="str">
        <f t="shared" si="1"/>
        <v>NO</v>
      </c>
    </row>
    <row r="35" spans="1:8" ht="19.899999999999999" customHeight="1" x14ac:dyDescent="0.25">
      <c r="A35" s="6">
        <v>2015</v>
      </c>
      <c r="B35" s="7" t="s">
        <v>15</v>
      </c>
      <c r="C35" s="8">
        <v>669484266666.66663</v>
      </c>
      <c r="D35" s="8">
        <v>29816382</v>
      </c>
      <c r="E35" s="9">
        <f t="shared" si="0"/>
        <v>22453.571552265013</v>
      </c>
      <c r="F35" s="12" t="s">
        <v>29</v>
      </c>
      <c r="H35" s="27" t="str">
        <f t="shared" si="1"/>
        <v>NO</v>
      </c>
    </row>
    <row r="36" spans="1:8" ht="19.899999999999999" customHeight="1" x14ac:dyDescent="0.25">
      <c r="A36" s="6">
        <v>2016</v>
      </c>
      <c r="B36" s="7" t="s">
        <v>15</v>
      </c>
      <c r="C36" s="8">
        <v>666000000000</v>
      </c>
      <c r="D36" s="8">
        <v>30954198</v>
      </c>
      <c r="E36" s="9">
        <f t="shared" si="0"/>
        <v>21515.660008377537</v>
      </c>
      <c r="F36" s="11">
        <f t="shared" si="2"/>
        <v>-4.1771151716523416E-2</v>
      </c>
      <c r="H36" s="27" t="str">
        <f t="shared" si="1"/>
        <v>NO</v>
      </c>
    </row>
    <row r="37" spans="1:8" ht="19.899999999999999" customHeight="1" x14ac:dyDescent="0.25">
      <c r="A37" s="6">
        <v>2015</v>
      </c>
      <c r="B37" s="7" t="s">
        <v>16</v>
      </c>
      <c r="C37" s="8">
        <v>51726758676.767677</v>
      </c>
      <c r="D37" s="8">
        <v>40024431</v>
      </c>
      <c r="E37" s="9">
        <f t="shared" si="0"/>
        <v>1292.3796137605973</v>
      </c>
      <c r="F37" s="12" t="s">
        <v>29</v>
      </c>
      <c r="H37" s="27" t="str">
        <f t="shared" si="1"/>
        <v>YES</v>
      </c>
    </row>
    <row r="38" spans="1:8" ht="19.899999999999999" customHeight="1" x14ac:dyDescent="0.25">
      <c r="A38" s="6">
        <v>2016</v>
      </c>
      <c r="B38" s="7" t="s">
        <v>16</v>
      </c>
      <c r="C38" s="8">
        <v>42630376000</v>
      </c>
      <c r="D38" s="8">
        <v>41259892</v>
      </c>
      <c r="E38" s="9">
        <f t="shared" si="0"/>
        <v>1033.2158891739223</v>
      </c>
      <c r="F38" s="11">
        <f t="shared" si="2"/>
        <v>-0.20053219799138905</v>
      </c>
      <c r="H38" s="27" t="str">
        <f t="shared" si="1"/>
        <v>YES</v>
      </c>
    </row>
    <row r="39" spans="1:8" ht="19.899999999999999" customHeight="1" x14ac:dyDescent="0.25">
      <c r="A39" s="6">
        <v>2015</v>
      </c>
      <c r="B39" s="7" t="s">
        <v>17</v>
      </c>
      <c r="C39" s="8">
        <v>16466863117.000916</v>
      </c>
      <c r="D39" s="8">
        <v>19424618</v>
      </c>
      <c r="E39" s="9">
        <f t="shared" si="0"/>
        <v>847.7316319425646</v>
      </c>
      <c r="F39" s="12" t="s">
        <v>29</v>
      </c>
      <c r="H39" s="27" t="str">
        <f t="shared" si="1"/>
        <v>NO</v>
      </c>
    </row>
    <row r="40" spans="1:8" ht="19.899999999999999" customHeight="1" x14ac:dyDescent="0.25">
      <c r="A40" s="6">
        <v>2016</v>
      </c>
      <c r="B40" s="7" t="s">
        <v>17</v>
      </c>
      <c r="C40" s="8">
        <v>12597854877.425447</v>
      </c>
      <c r="D40" s="8">
        <v>19193834</v>
      </c>
      <c r="E40" s="9">
        <f t="shared" si="0"/>
        <v>656.34905863130041</v>
      </c>
      <c r="F40" s="11">
        <f t="shared" si="2"/>
        <v>-0.22575844300243209</v>
      </c>
      <c r="H40" s="27" t="str">
        <f t="shared" si="1"/>
        <v>NO</v>
      </c>
    </row>
    <row r="41" spans="1:8" ht="19.899999999999999" customHeight="1" x14ac:dyDescent="0.25">
      <c r="A41" s="6">
        <v>2015</v>
      </c>
      <c r="B41" s="7" t="s">
        <v>18</v>
      </c>
      <c r="C41" s="8">
        <v>45779494041.929527</v>
      </c>
      <c r="D41" s="8">
        <v>11402264</v>
      </c>
      <c r="E41" s="9">
        <f t="shared" si="0"/>
        <v>4014.9477368643215</v>
      </c>
      <c r="F41" s="12" t="s">
        <v>29</v>
      </c>
      <c r="H41" s="27" t="str">
        <f t="shared" si="1"/>
        <v>NO</v>
      </c>
    </row>
    <row r="42" spans="1:8" ht="19.899999999999999" customHeight="1" x14ac:dyDescent="0.25">
      <c r="A42" s="6">
        <v>2016</v>
      </c>
      <c r="B42" s="7" t="s">
        <v>18</v>
      </c>
      <c r="C42" s="8">
        <v>44360072680.447647</v>
      </c>
      <c r="D42" s="8">
        <v>11528674</v>
      </c>
      <c r="E42" s="9">
        <f t="shared" si="0"/>
        <v>3847.8035444880866</v>
      </c>
      <c r="F42" s="11">
        <f t="shared" si="2"/>
        <v>-4.1630477737370192E-2</v>
      </c>
      <c r="H42" s="27" t="str">
        <f t="shared" si="1"/>
        <v>NO</v>
      </c>
    </row>
    <row r="43" spans="1:8" ht="19.899999999999999" customHeight="1" x14ac:dyDescent="0.25">
      <c r="A43" s="6">
        <v>2015</v>
      </c>
      <c r="B43" s="7" t="s">
        <v>19</v>
      </c>
      <c r="C43" s="8">
        <v>864313810469.0094</v>
      </c>
      <c r="D43" s="8">
        <v>78218479</v>
      </c>
      <c r="E43" s="9">
        <f t="shared" si="0"/>
        <v>11049.995110094245</v>
      </c>
      <c r="F43" s="12" t="s">
        <v>29</v>
      </c>
      <c r="H43" s="27" t="str">
        <f t="shared" si="1"/>
        <v>YES</v>
      </c>
    </row>
    <row r="44" spans="1:8" ht="19.899999999999999" customHeight="1" x14ac:dyDescent="0.25">
      <c r="A44" s="6">
        <v>2016</v>
      </c>
      <c r="B44" s="7" t="s">
        <v>19</v>
      </c>
      <c r="C44" s="8">
        <v>869682881593.04138</v>
      </c>
      <c r="D44" s="8">
        <v>79277962</v>
      </c>
      <c r="E44" s="9">
        <f t="shared" si="0"/>
        <v>10970.045894886165</v>
      </c>
      <c r="F44" s="11">
        <f t="shared" si="2"/>
        <v>-7.2352262975253316E-3</v>
      </c>
      <c r="H44" s="27" t="str">
        <f t="shared" si="1"/>
        <v>YES</v>
      </c>
    </row>
    <row r="45" spans="1:8" ht="19.899999999999999" customHeight="1" x14ac:dyDescent="0.25">
      <c r="A45" s="6">
        <v>2015</v>
      </c>
      <c r="B45" s="7" t="s">
        <v>20</v>
      </c>
      <c r="C45" s="8">
        <v>370275469560.16608</v>
      </c>
      <c r="D45" s="8">
        <v>8505237</v>
      </c>
      <c r="E45" s="9">
        <f t="shared" si="0"/>
        <v>43534.997268173254</v>
      </c>
      <c r="F45" s="12" t="s">
        <v>29</v>
      </c>
      <c r="H45" s="27" t="str">
        <f t="shared" si="1"/>
        <v>NO</v>
      </c>
    </row>
    <row r="46" spans="1:8" ht="19.899999999999999" customHeight="1" x14ac:dyDescent="0.25">
      <c r="A46" s="6">
        <v>2016</v>
      </c>
      <c r="B46" s="7" t="s">
        <v>20</v>
      </c>
      <c r="C46" s="8">
        <v>369255326235.7713</v>
      </c>
      <c r="D46" s="8">
        <v>8935095</v>
      </c>
      <c r="E46" s="9">
        <f t="shared" si="0"/>
        <v>41326.40181618341</v>
      </c>
      <c r="F46" s="11">
        <f t="shared" si="2"/>
        <v>-5.073149398367971E-2</v>
      </c>
      <c r="H46" s="27" t="str">
        <f t="shared" si="1"/>
        <v>NO</v>
      </c>
    </row>
    <row r="47" spans="1:8" ht="19.899999999999999" customHeight="1" x14ac:dyDescent="0.25">
      <c r="A47" s="6">
        <v>2015</v>
      </c>
      <c r="B47" s="7" t="s">
        <v>21</v>
      </c>
      <c r="C47" s="8">
        <v>75472473882835.047</v>
      </c>
      <c r="D47" s="8">
        <v>7441471720.5</v>
      </c>
      <c r="E47" s="9">
        <f t="shared" si="0"/>
        <v>10142.143478812277</v>
      </c>
      <c r="F47" s="12" t="s">
        <v>29</v>
      </c>
      <c r="H47" s="27" t="str">
        <f t="shared" si="1"/>
        <v>YES</v>
      </c>
    </row>
    <row r="48" spans="1:8" ht="19.899999999999999" customHeight="1" thickBot="1" x14ac:dyDescent="0.3">
      <c r="A48" s="13">
        <v>2016</v>
      </c>
      <c r="B48" s="14" t="s">
        <v>21</v>
      </c>
      <c r="C48" s="15">
        <v>76702553625899.078</v>
      </c>
      <c r="D48" s="15">
        <v>7528523333.5</v>
      </c>
      <c r="E48" s="16">
        <f t="shared" si="0"/>
        <v>10188.260064837996</v>
      </c>
      <c r="F48" s="17">
        <f t="shared" si="2"/>
        <v>4.5470255988844868E-3</v>
      </c>
      <c r="H48" s="28" t="str">
        <f t="shared" si="1"/>
        <v>YES</v>
      </c>
    </row>
    <row r="49" spans="1:6" ht="19.899999999999999" customHeight="1" thickTop="1" thickBot="1" x14ac:dyDescent="0.3"/>
    <row r="50" spans="1:6" ht="19.899999999999999" customHeight="1" thickTop="1" x14ac:dyDescent="0.25">
      <c r="B50" s="18" t="s">
        <v>30</v>
      </c>
      <c r="C50" s="19">
        <f>AVERAGE(C6,C8,C10,C12,C14,C16,C18,C20,C22,C24,C26,C28,C30,C32,C34,C36,C38,C40,C42,C44,C46,C48)</f>
        <v>4683220660838.5166</v>
      </c>
      <c r="D50" s="19">
        <f t="shared" ref="D50:E50" si="3">AVERAGE(D6,D8,D10,D12,D14,D16,D18,D20,D22,D24,D26,D28,D30,D32,D34,D36,D38,D40,D42,D44,D46,D48)</f>
        <v>423110375.31818181</v>
      </c>
      <c r="E50" s="19">
        <f t="shared" si="3"/>
        <v>13016.000313358933</v>
      </c>
      <c r="F50" s="20">
        <f>AVERAGE(F6,F8,F10,F12,F14,F16,F18,F20,F22,F24,F26,F28,F30,F32,F34,F36,F38,F40,F42,F44,F46,F48)</f>
        <v>-4.0028967961380515E-2</v>
      </c>
    </row>
    <row r="51" spans="1:6" ht="19.899999999999999" customHeight="1" x14ac:dyDescent="0.25">
      <c r="B51" s="21" t="s">
        <v>31</v>
      </c>
      <c r="C51" s="22">
        <f>STDEV(C6,C8,C10,C12,C14,C16,C18,C20,C22,C24,C26,C28,C30,C32,C34,C36,C38,C40,C42,C44,C46,C48)</f>
        <v>16660912465461.174</v>
      </c>
      <c r="D51" s="22">
        <f t="shared" ref="D51:F51" si="4">STDEV(D6,D8,D10,D12,D14,D16,D18,D20,D22,D24,D26,D28,D30,D32,D34,D36,D38,D40,D42,D44,D46,D48)</f>
        <v>1600203641.3060222</v>
      </c>
      <c r="E51" s="22">
        <f t="shared" si="4"/>
        <v>15100.416975103744</v>
      </c>
      <c r="F51" s="23">
        <f t="shared" si="4"/>
        <v>6.9487801641417699E-2</v>
      </c>
    </row>
    <row r="52" spans="1:6" ht="19.899999999999999" customHeight="1" x14ac:dyDescent="0.25">
      <c r="B52" s="21" t="s">
        <v>32</v>
      </c>
      <c r="C52" s="22">
        <f>MEDIAN(C6,C8,C10,C12,C14,C16,C18,C20,C22,C24,C26,C28,C30,C32,C34,C36,C38,C40,C42,C44,C46,C48)</f>
        <v>110489810546.43201</v>
      </c>
      <c r="D52" s="22">
        <f t="shared" ref="D52:F52" si="5">MEDIAN(D6,D8,D10,D12,D14,D16,D18,D20,D22,D24,D26,D28,D30,D32,D34,D36,D38,D40,D42,D44,D46,D48)</f>
        <v>15361254</v>
      </c>
      <c r="E52" s="22">
        <f t="shared" si="5"/>
        <v>6741.4314148377061</v>
      </c>
      <c r="F52" s="23">
        <f t="shared" si="5"/>
        <v>-1.8836044952623161E-2</v>
      </c>
    </row>
    <row r="53" spans="1:6" ht="19.899999999999999" customHeight="1" thickBot="1" x14ac:dyDescent="0.3">
      <c r="B53" s="24" t="s">
        <v>33</v>
      </c>
      <c r="C53" s="25">
        <f>MAX(C6,C8,C10,C12,C14,C16,C18,C20,C22,C24,C26,C28,C30,C32,C34,C36,C38,C40,C42,C44,C46,C48)-MIN(C6,C8,C10,C12,C14,C16,C18,C20,C22,C24,C26,C28,C30,C32,C34,C36,C38,C40,C42,C44,C46,C48)</f>
        <v>76699948670670.375</v>
      </c>
      <c r="D53" s="25">
        <f t="shared" ref="D53:F53" si="6">MAX(D6,D8,D10,D12,D14,D16,D18,D20,D22,D24,D26,D28,D30,D32,D34,D36,D38,D40,D42,D44,D46,D48)-MIN(D6,D8,D10,D12,D14,D16,D18,D20,D22,D24,D26,D28,D30,D32,D34,D36,D38,D40,D42,D44,D46,D48)</f>
        <v>7527485680.5</v>
      </c>
      <c r="E53" s="25">
        <f t="shared" si="6"/>
        <v>60597.288489648439</v>
      </c>
      <c r="F53" s="26">
        <f t="shared" si="6"/>
        <v>0.28228090267789174</v>
      </c>
    </row>
    <row r="54" spans="1:6" ht="19.899999999999999" customHeight="1" thickTop="1" x14ac:dyDescent="0.25"/>
    <row r="55" spans="1:6" ht="19.899999999999999" customHeight="1" x14ac:dyDescent="0.25">
      <c r="A55" s="38" t="s">
        <v>34</v>
      </c>
      <c r="B55" s="38"/>
      <c r="C55" s="38"/>
      <c r="D55" s="38"/>
      <c r="E55" s="38"/>
      <c r="F55" s="5">
        <f>COUNTIF(F5:F48,"&gt;0%")</f>
        <v>6</v>
      </c>
    </row>
  </sheetData>
  <mergeCells count="9">
    <mergeCell ref="A1:F1"/>
    <mergeCell ref="E3:E4"/>
    <mergeCell ref="F3:F4"/>
    <mergeCell ref="A55:E55"/>
    <mergeCell ref="H3:H4"/>
    <mergeCell ref="A3:A4"/>
    <mergeCell ref="B3:B4"/>
    <mergeCell ref="C3:C4"/>
    <mergeCell ref="D3:D4"/>
  </mergeCells>
  <printOptions horizontalCentered="1"/>
  <pageMargins left="0.17" right="0.17" top="0.32" bottom="0.23" header="0.17" footer="0.17"/>
  <pageSetup scale="84" fitToHeight="2" orientation="landscape" r:id="rId1"/>
  <headerFooter>
    <oddHeader>&amp;CCTIS 186 Final Exam</oddHeader>
    <oddFooter>&amp;CPage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14D3721-2345-4C09-9B68-6B4898AC98B1}">
          <x14:colorSeries rgb="FFFF000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'GDP vs. Population'!D5:D48</xm:f>
              <xm:sqref>G22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06C4-23F1-4F6E-9F75-F6C3FCEAAAD1}">
  <dimension ref="A1"/>
  <sheetViews>
    <sheetView workbookViewId="0">
      <selection activeCell="A2" sqref="A2"/>
    </sheetView>
  </sheetViews>
  <sheetFormatPr defaultRowHeight="15" x14ac:dyDescent="0.25"/>
  <sheetData/>
  <printOptions horizontalCentered="1" verticalCentered="1"/>
  <pageMargins left="0.17" right="0.17" top="0.25" bottom="0.28000000000000003" header="0.17" footer="0.17"/>
  <pageSetup orientation="landscape" r:id="rId1"/>
  <headerFooter>
    <oddHeader>&amp;RCTIS 186 Final Exam</oddHeader>
    <oddFooter>&amp;RPage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1AEA-A59B-4594-AF21-F97BEDDBC43F}">
  <sheetPr>
    <pageSetUpPr fitToPage="1"/>
  </sheetPr>
  <dimension ref="A1:E24"/>
  <sheetViews>
    <sheetView workbookViewId="0">
      <selection activeCell="A2" sqref="A2"/>
    </sheetView>
  </sheetViews>
  <sheetFormatPr defaultColWidth="20.7109375" defaultRowHeight="19.899999999999999" customHeight="1" x14ac:dyDescent="0.25"/>
  <cols>
    <col min="1" max="1" width="20.85546875" style="1" bestFit="1" customWidth="1"/>
    <col min="2" max="2" width="20.7109375" style="2"/>
    <col min="3" max="3" width="21.85546875" style="1" bestFit="1" customWidth="1"/>
    <col min="4" max="4" width="20.85546875" style="1" bestFit="1" customWidth="1"/>
    <col min="5" max="5" width="25.5703125" style="2" customWidth="1"/>
    <col min="6" max="16384" width="20.7109375" style="2"/>
  </cols>
  <sheetData>
    <row r="1" spans="1:5" ht="19.899999999999999" customHeight="1" x14ac:dyDescent="0.25">
      <c r="A1" s="4" t="s">
        <v>23</v>
      </c>
      <c r="B1" s="4" t="s">
        <v>22</v>
      </c>
      <c r="C1" s="4" t="s">
        <v>24</v>
      </c>
      <c r="D1" s="4" t="s">
        <v>25</v>
      </c>
      <c r="E1" s="4" t="s">
        <v>36</v>
      </c>
    </row>
    <row r="2" spans="1:5" ht="19.899999999999999" customHeight="1" x14ac:dyDescent="0.25">
      <c r="A2" s="1">
        <v>2016</v>
      </c>
      <c r="B2" s="2" t="s">
        <v>3</v>
      </c>
      <c r="C2" s="3">
        <v>2604955228.7011662</v>
      </c>
      <c r="D2" s="3">
        <v>1037653</v>
      </c>
      <c r="E2" s="29">
        <f>GDP[[#This Row],[GDP (in USD)]]/$C$23</f>
        <v>3.3961779700403446E-5</v>
      </c>
    </row>
    <row r="3" spans="1:5" ht="19.899999999999999" customHeight="1" x14ac:dyDescent="0.25">
      <c r="A3" s="1">
        <v>2016</v>
      </c>
      <c r="B3" s="2" t="s">
        <v>11</v>
      </c>
      <c r="C3" s="3">
        <v>6398747592.1318464</v>
      </c>
      <c r="D3" s="3">
        <v>4086657</v>
      </c>
      <c r="E3" s="29">
        <f>GDP[[#This Row],[GDP (in USD)]]/$C$23</f>
        <v>8.3422875636454311E-5</v>
      </c>
    </row>
    <row r="4" spans="1:5" ht="19.899999999999999" customHeight="1" x14ac:dyDescent="0.25">
      <c r="A4" s="1">
        <v>2016</v>
      </c>
      <c r="B4" s="2" t="s">
        <v>17</v>
      </c>
      <c r="C4" s="3">
        <v>12597854877.425447</v>
      </c>
      <c r="D4" s="3">
        <v>19193834</v>
      </c>
      <c r="E4" s="29">
        <f>GDP[[#This Row],[GDP (in USD)]]/$C$23</f>
        <v>1.6424296561062221E-4</v>
      </c>
    </row>
    <row r="5" spans="1:5" ht="19.899999999999999" customHeight="1" x14ac:dyDescent="0.25">
      <c r="A5" s="1">
        <v>2016</v>
      </c>
      <c r="B5" s="2" t="s">
        <v>2</v>
      </c>
      <c r="C5" s="3">
        <v>33884680851.063831</v>
      </c>
      <c r="D5" s="3">
        <v>1423726</v>
      </c>
      <c r="E5" s="29">
        <f>GDP[[#This Row],[GDP (in USD)]]/$C$23</f>
        <v>4.4176731085550803E-4</v>
      </c>
    </row>
    <row r="6" spans="1:5" ht="19.899999999999999" customHeight="1" x14ac:dyDescent="0.25">
      <c r="A6" s="1">
        <v>2016</v>
      </c>
      <c r="B6" s="2" t="s">
        <v>7</v>
      </c>
      <c r="C6" s="3">
        <v>39892551126.760567</v>
      </c>
      <c r="D6" s="3">
        <v>10006367</v>
      </c>
      <c r="E6" s="29">
        <f>GDP[[#This Row],[GDP (in USD)]]/$C$23</f>
        <v>5.200941721096833E-4</v>
      </c>
    </row>
    <row r="7" spans="1:5" ht="19.899999999999999" customHeight="1" x14ac:dyDescent="0.25">
      <c r="A7" s="1">
        <v>2016</v>
      </c>
      <c r="B7" s="2" t="s">
        <v>16</v>
      </c>
      <c r="C7" s="3">
        <v>42630376000</v>
      </c>
      <c r="D7" s="3">
        <v>41259892</v>
      </c>
      <c r="E7" s="29">
        <f>GDP[[#This Row],[GDP (in USD)]]/$C$23</f>
        <v>5.5578822326986515E-4</v>
      </c>
    </row>
    <row r="8" spans="1:5" ht="19.899999999999999" customHeight="1" x14ac:dyDescent="0.25">
      <c r="A8" s="1">
        <v>2016</v>
      </c>
      <c r="B8" s="2" t="s">
        <v>18</v>
      </c>
      <c r="C8" s="3">
        <v>44360072680.447647</v>
      </c>
      <c r="D8" s="3">
        <v>11528674</v>
      </c>
      <c r="E8" s="29">
        <f>GDP[[#This Row],[GDP (in USD)]]/$C$23</f>
        <v>5.7833892854212878E-4</v>
      </c>
    </row>
    <row r="9" spans="1:5" ht="19.899999999999999" customHeight="1" x14ac:dyDescent="0.25">
      <c r="A9" s="1">
        <v>2016</v>
      </c>
      <c r="B9" s="2" t="s">
        <v>10</v>
      </c>
      <c r="C9" s="3">
        <v>49912073701.298004</v>
      </c>
      <c r="D9" s="3">
        <v>6632126</v>
      </c>
      <c r="E9" s="29">
        <f>GDP[[#This Row],[GDP (in USD)]]/$C$23</f>
        <v>6.5072245110291724E-4</v>
      </c>
    </row>
    <row r="10" spans="1:5" ht="19.899999999999999" customHeight="1" x14ac:dyDescent="0.25">
      <c r="A10" s="1">
        <v>2016</v>
      </c>
      <c r="B10" s="2" t="s">
        <v>9</v>
      </c>
      <c r="C10" s="3">
        <v>51147308774.129356</v>
      </c>
      <c r="D10" s="3">
        <v>6323060</v>
      </c>
      <c r="E10" s="29">
        <f>GDP[[#This Row],[GDP (in USD)]]/$C$23</f>
        <v>6.6682667468399848E-4</v>
      </c>
    </row>
    <row r="11" spans="1:5" ht="19.899999999999999" customHeight="1" x14ac:dyDescent="0.25">
      <c r="A11" s="1">
        <v>2016</v>
      </c>
      <c r="B11" s="2" t="s">
        <v>13</v>
      </c>
      <c r="C11" s="3">
        <v>75128738621.586472</v>
      </c>
      <c r="D11" s="3">
        <v>4390877</v>
      </c>
      <c r="E11" s="29">
        <f>GDP[[#This Row],[GDP (in USD)]]/$C$23</f>
        <v>9.7948158268643093E-4</v>
      </c>
    </row>
    <row r="12" spans="1:5" ht="19.899999999999999" customHeight="1" x14ac:dyDescent="0.25">
      <c r="A12" s="1">
        <v>2016</v>
      </c>
      <c r="B12" s="2" t="s">
        <v>8</v>
      </c>
      <c r="C12" s="3">
        <v>109406674087.94653</v>
      </c>
      <c r="D12" s="3">
        <v>4004096</v>
      </c>
      <c r="E12" s="29">
        <f>GDP[[#This Row],[GDP (in USD)]]/$C$23</f>
        <v>1.4263759016623497E-3</v>
      </c>
    </row>
    <row r="13" spans="1:5" ht="19.899999999999999" customHeight="1" x14ac:dyDescent="0.25">
      <c r="A13" s="1">
        <v>2016</v>
      </c>
      <c r="B13" s="2" t="s">
        <v>12</v>
      </c>
      <c r="C13" s="3">
        <v>111572947004.91748</v>
      </c>
      <c r="D13" s="3">
        <v>35023457</v>
      </c>
      <c r="E13" s="29">
        <f>GDP[[#This Row],[GDP (in USD)]]/$C$23</f>
        <v>1.4546184153019412E-3</v>
      </c>
    </row>
    <row r="14" spans="1:5" ht="19.899999999999999" customHeight="1" x14ac:dyDescent="0.25">
      <c r="A14" s="1">
        <v>2016</v>
      </c>
      <c r="B14" s="2" t="s">
        <v>14</v>
      </c>
      <c r="C14" s="3">
        <v>151732181868.13187</v>
      </c>
      <c r="D14" s="3">
        <v>2477113</v>
      </c>
      <c r="E14" s="29">
        <f>GDP[[#This Row],[GDP (in USD)]]/$C$23</f>
        <v>1.9781894434463599E-3</v>
      </c>
    </row>
    <row r="15" spans="1:5" ht="19.899999999999999" customHeight="1" x14ac:dyDescent="0.25">
      <c r="A15" s="1">
        <v>2016</v>
      </c>
      <c r="B15" s="2" t="s">
        <v>6</v>
      </c>
      <c r="C15" s="3">
        <v>166743557747.67148</v>
      </c>
      <c r="D15" s="3">
        <v>38469627</v>
      </c>
      <c r="E15" s="29">
        <f>GDP[[#This Row],[GDP (in USD)]]/$C$23</f>
        <v>2.1738983888454208E-3</v>
      </c>
    </row>
    <row r="16" spans="1:5" ht="19.899999999999999" customHeight="1" x14ac:dyDescent="0.25">
      <c r="A16" s="1">
        <v>2016</v>
      </c>
      <c r="B16" s="2" t="s">
        <v>0</v>
      </c>
      <c r="C16" s="3">
        <v>180763839522.15082</v>
      </c>
      <c r="D16" s="3">
        <v>40850721</v>
      </c>
      <c r="E16" s="29">
        <f>GDP[[#This Row],[GDP (in USD)]]/$C$23</f>
        <v>2.3566860681560778E-3</v>
      </c>
    </row>
    <row r="17" spans="1:5" ht="19.899999999999999" customHeight="1" x14ac:dyDescent="0.25">
      <c r="A17" s="1">
        <v>2016</v>
      </c>
      <c r="B17" s="2" t="s">
        <v>4</v>
      </c>
      <c r="C17" s="3">
        <v>332441717791.41101</v>
      </c>
      <c r="D17" s="3">
        <v>101644589</v>
      </c>
      <c r="E17" s="29">
        <f>GDP[[#This Row],[GDP (in USD)]]/$C$23</f>
        <v>4.3341675351882946E-3</v>
      </c>
    </row>
    <row r="18" spans="1:5" ht="19.899999999999999" customHeight="1" x14ac:dyDescent="0.25">
      <c r="A18" s="1">
        <v>2016</v>
      </c>
      <c r="B18" s="2" t="s">
        <v>20</v>
      </c>
      <c r="C18" s="3">
        <v>369255326235.7713</v>
      </c>
      <c r="D18" s="3">
        <v>8935095</v>
      </c>
      <c r="E18" s="29">
        <f>GDP[[#This Row],[GDP (in USD)]]/$C$23</f>
        <v>4.8141203751408089E-3</v>
      </c>
    </row>
    <row r="19" spans="1:5" ht="19.899999999999999" customHeight="1" x14ac:dyDescent="0.25">
      <c r="A19" s="1">
        <v>2016</v>
      </c>
      <c r="B19" s="2" t="s">
        <v>15</v>
      </c>
      <c r="C19" s="3">
        <v>666000000000</v>
      </c>
      <c r="D19" s="3">
        <v>30954198</v>
      </c>
      <c r="E19" s="29">
        <f>GDP[[#This Row],[GDP (in USD)]]/$C$23</f>
        <v>8.6828921400489215E-3</v>
      </c>
    </row>
    <row r="20" spans="1:5" ht="19.899999999999999" customHeight="1" x14ac:dyDescent="0.25">
      <c r="A20" s="1">
        <v>2016</v>
      </c>
      <c r="B20" s="2" t="s">
        <v>19</v>
      </c>
      <c r="C20" s="3">
        <v>869682881593.04138</v>
      </c>
      <c r="D20" s="3">
        <v>79277962</v>
      </c>
      <c r="E20" s="29">
        <f>GDP[[#This Row],[GDP (in USD)]]/$C$23</f>
        <v>1.1338382367746721E-2</v>
      </c>
    </row>
    <row r="21" spans="1:5" ht="19.899999999999999" customHeight="1" x14ac:dyDescent="0.25">
      <c r="A21" s="1">
        <v>2016</v>
      </c>
      <c r="B21" s="2" t="s">
        <v>1</v>
      </c>
      <c r="C21" s="3">
        <v>2500823407237.9448</v>
      </c>
      <c r="D21" s="3">
        <v>419808341</v>
      </c>
      <c r="E21" s="29">
        <f>GDP[[#This Row],[GDP (in USD)]]/$C$23</f>
        <v>3.2604174033568641E-2</v>
      </c>
    </row>
    <row r="22" spans="1:5" ht="19.899999999999999" customHeight="1" x14ac:dyDescent="0.25">
      <c r="A22" s="1">
        <v>2016</v>
      </c>
      <c r="B22" s="2" t="s">
        <v>5</v>
      </c>
      <c r="C22" s="3">
        <v>20511321020005.77</v>
      </c>
      <c r="D22" s="3">
        <v>912576858.5</v>
      </c>
      <c r="E22" s="29">
        <f>GDP[[#This Row],[GDP (in USD)]]/$C$23</f>
        <v>0.2674137958958383</v>
      </c>
    </row>
    <row r="23" spans="1:5" ht="19.899999999999999" customHeight="1" x14ac:dyDescent="0.25">
      <c r="A23" s="1">
        <v>2016</v>
      </c>
      <c r="B23" s="2" t="s">
        <v>21</v>
      </c>
      <c r="C23" s="3">
        <v>76702553625899.078</v>
      </c>
      <c r="D23" s="3">
        <v>7528523333.5</v>
      </c>
      <c r="E23" s="29">
        <f>GDP[[#This Row],[GDP (in USD)]]/$C$23</f>
        <v>1</v>
      </c>
    </row>
    <row r="24" spans="1:5" ht="19.899999999999999" customHeight="1" x14ac:dyDescent="0.25">
      <c r="A24" s="1" t="s">
        <v>37</v>
      </c>
      <c r="E24" s="30">
        <f>SUBTOTAL(107,GDP[Population])</f>
        <v>1600203641.3060222</v>
      </c>
    </row>
  </sheetData>
  <conditionalFormatting sqref="B2:B23">
    <cfRule type="containsText" dxfId="0" priority="1" operator="containsText" text="*T*">
      <formula>NOT(ISERROR(SEARCH("*T*",B2)))</formula>
    </cfRule>
  </conditionalFormatting>
  <printOptions horizontalCentered="1" verticalCentered="1"/>
  <pageMargins left="0.17" right="0.17" top="0.3" bottom="0.3" header="0.17" footer="0.17"/>
  <pageSetup scale="94" orientation="portrait" r:id="rId1"/>
  <headerFooter>
    <oddHeader>&amp;LCTIS 186 Final Exam</oddHeader>
    <oddFooter>&amp;LPage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GDP vs. Population</vt:lpstr>
      <vt:lpstr>Chart</vt:lpstr>
      <vt:lpstr>Statistics</vt:lpstr>
      <vt:lpstr>Chart!Print_Area</vt:lpstr>
      <vt:lpstr>'GDP vs. Population'!Print_Area</vt:lpstr>
      <vt:lpstr>Statistics!Print_Area</vt:lpstr>
      <vt:lpstr>'GDP vs. Population'!Print_Titles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thm</dc:creator>
  <cp:lastModifiedBy>user</cp:lastModifiedBy>
  <cp:lastPrinted>2025-05-20T12:32:05Z</cp:lastPrinted>
  <dcterms:created xsi:type="dcterms:W3CDTF">2025-04-13T11:06:51Z</dcterms:created>
  <dcterms:modified xsi:type="dcterms:W3CDTF">2025-05-20T12:33:52Z</dcterms:modified>
</cp:coreProperties>
</file>